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Лист1!$A$7:$AC$20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Лист1!$A$26:$N$28</definedName>
    <definedName name="XLR_ERRNAMESTR" hidden="1">XLR_NoRangeSheet!$B$5</definedName>
    <definedName name="XLR_VERSION" hidden="1">XLR_NoRangeSheet!$A$5</definedName>
  </definedNames>
  <calcPr calcId="124519"/>
</workbook>
</file>

<file path=xl/calcChain.xml><?xml version="1.0" encoding="utf-8"?>
<calcChain xmlns="http://schemas.openxmlformats.org/spreadsheetml/2006/main">
  <c r="L8" i="1"/>
  <c r="M8" s="1"/>
  <c r="L9"/>
  <c r="M9" s="1"/>
  <c r="L10"/>
  <c r="M10" s="1"/>
  <c r="L11"/>
  <c r="M11" s="1"/>
  <c r="L12"/>
  <c r="M12" s="1"/>
  <c r="L13"/>
  <c r="M13" s="1"/>
  <c r="L14"/>
  <c r="M14" s="1"/>
  <c r="L15"/>
  <c r="M15" s="1"/>
  <c r="L16"/>
  <c r="M16" s="1"/>
  <c r="L17"/>
  <c r="M17" s="1"/>
  <c r="L18"/>
  <c r="M18" s="1"/>
  <c r="L19"/>
  <c r="M19" s="1"/>
  <c r="L7"/>
  <c r="M7" s="1"/>
  <c r="L20" l="1"/>
  <c r="M20" s="1"/>
  <c r="M21" s="1"/>
  <c r="B19"/>
  <c r="B18"/>
  <c r="B17"/>
  <c r="B16"/>
  <c r="B15"/>
  <c r="B14"/>
  <c r="B13"/>
  <c r="B12"/>
  <c r="B11"/>
  <c r="B10"/>
  <c r="B9"/>
  <c r="B8"/>
  <c r="B7"/>
  <c r="B5" i="2"/>
  <c r="D39" i="1"/>
  <c r="D38"/>
  <c r="D37"/>
</calcChain>
</file>

<file path=xl/sharedStrings.xml><?xml version="1.0" encoding="utf-8"?>
<sst xmlns="http://schemas.openxmlformats.org/spreadsheetml/2006/main" count="122" uniqueCount="92">
  <si>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</si>
  <si>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</si>
  <si>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</si>
  <si>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</si>
  <si>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</si>
  <si>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</si>
  <si>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</si>
  <si>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</si>
  <si>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</si>
  <si>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</si>
  <si>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</si>
  <si>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</si>
  <si>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</si>
  <si>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</si>
  <si>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</si>
  <si>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</si>
  <si>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II кв.</t>
  </si>
  <si>
    <t>III кв.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</si>
  <si>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</si>
  <si>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</si>
  <si>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</si>
  <si>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</si>
  <si>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Гарантийные обязательства</t>
  </si>
  <si>
    <t xml:space="preserve">Срок службы </t>
  </si>
  <si>
    <t>Номенклатура</t>
  </si>
  <si>
    <t>4.2, Developer  (build 122-D7)</t>
  </si>
  <si>
    <t>Query2</t>
  </si>
  <si>
    <t>г.Уфа</t>
  </si>
  <si>
    <t>Поставка  муфт  медного кабеля (ТУМКС, ТУТ)</t>
  </si>
  <si>
    <t>, тел. , эл.почта:</t>
  </si>
  <si>
    <t/>
  </si>
  <si>
    <t>31.12.2015</t>
  </si>
  <si>
    <t>Шушпанникова Елена Викторовна</t>
  </si>
  <si>
    <t>(347)221-57-56</t>
  </si>
  <si>
    <t>Отдел организации эксплуатации транспортных сетей (ООЭТС)</t>
  </si>
  <si>
    <t>Приложение 1.4</t>
  </si>
  <si>
    <t>28523</t>
  </si>
  <si>
    <t>ИЗОЛЕНТА КРАСНАЯ</t>
  </si>
  <si>
    <t>Лента изоляционная</t>
  </si>
  <si>
    <t>шт</t>
  </si>
  <si>
    <t>5420</t>
  </si>
  <si>
    <t>ИЗОЛЕНТА ПВХ</t>
  </si>
  <si>
    <t>5325</t>
  </si>
  <si>
    <t>ИЗОЛЕНТА СИНЯЯ</t>
  </si>
  <si>
    <t>37253</t>
  </si>
  <si>
    <t>ЛЕНТА RST</t>
  </si>
  <si>
    <t>Герметизирующая мастичная лента RST используется для герметизации стыков между оболочкой кабеля и корпусом муфтыЮ а также предотвращения вытекания гидрофобного заполнителя на этапе заливки. 38мм*1,5 м</t>
  </si>
  <si>
    <t>37256</t>
  </si>
  <si>
    <t>ЛЕНТА VMT</t>
  </si>
  <si>
    <t>Эластичная высокопрочная лента на виниловой основе. VMT применяется для герметизации стыков муфт и ремонта оболочек кабелей.38 мм* 6 м</t>
  </si>
  <si>
    <t>37255</t>
  </si>
  <si>
    <t>ЛЕНТА VT</t>
  </si>
  <si>
    <t>38518</t>
  </si>
  <si>
    <t>ЛЕНТА ЛВ-1 19*0,22*10,8М</t>
  </si>
  <si>
    <t>изоляционная лента типа ЛВ-1 19*0,22*10,8М</t>
  </si>
  <si>
    <t>1182</t>
  </si>
  <si>
    <t>ЛЕНТА ТЕМФЛЕКС</t>
  </si>
  <si>
    <t>изоляционная лента типа ТЕМФЛЕКС</t>
  </si>
  <si>
    <t>37890</t>
  </si>
  <si>
    <t>м</t>
  </si>
  <si>
    <t>39658</t>
  </si>
  <si>
    <t>37754</t>
  </si>
  <si>
    <t>34022</t>
  </si>
  <si>
    <t>ТРУБКА ТЕРМОУСАЖИВАЕМАЯ 12/3-1000</t>
  </si>
  <si>
    <t>43114</t>
  </si>
  <si>
    <t>ИЗОЛЕНТА ПВХ ЖЕЛТАЯ</t>
  </si>
  <si>
    <t>лента изоляционная</t>
  </si>
  <si>
    <t>Для герметизации муфт, восстановления защитных покровов кабелей связи, ремонта пластмассовых оболочек кабелей и т.п. имеют на внутренней поверхности легкоплавкий подклеивающий слой.Технические характеристики  ТУТ-33/8 мм Внутренний диаметр до усадки 180 ммм.,внутренний диаметр посе усадки 58мм.Технические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диапазонв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</t>
  </si>
  <si>
    <t>Для герметизации муфт, восстановления защитных покровов кабелей связи, ремонта пластмассовых оболочек кабелей и т.п. имеют на внутренней поверхности легкоплавкий подклеивающий слой.Технические харак-теристики  ТУТ-33/8 мм Внутренний диаметр до усадки 19 ммм.,внутренний диаметр посе усадки 5 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диапазонв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</t>
  </si>
  <si>
    <t>Для герметизации муфт, восстановления защитных покровов кабелей связи, ремонта пластмассовых оболочек кабелей и т.п. имеет на внутренней поверхности легкоплавкий подклеивающий слой.Технические характеристики  ТУТ-33/8 мм Внутренний диаметр до усадки 33 ммм.,внутренний диаметр посе усадки 8 мм.Технические харак-теристики  ТУТ-33/8 мм: Горючесть- без подавления горения.Относительное удлинение при разрыве- не менее 200%. Радиальная усадка - не менее 50%. Тем-пература усадки - 90-120°С.Температурный диапазон режиме эксплуатации - от -55 до+105°С.Прочность на растяжение - не менее 10 Mпа .Электрическая прочность - не менее 20 кВ/мм.Рабочее напряжение - до 1 кВ .Удельное электрическое сопротивление 1014 Ом/см . Требования: Соответствование "Правилам применения муфт для монтажа кабелей связи", утвержденным Приказом Мининформсвязи Российской Федерации от 10.04.2006 г. №40. 
.ценга за 1 м.</t>
  </si>
  <si>
    <t>Приложение 1.3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</si>
  <si>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</si>
  <si>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1 Паспорт  изделия</t>
  </si>
  <si>
    <t>2 Сертификаты качества</t>
  </si>
  <si>
    <t>3 Гарантийные обязательства - 12 месяцев</t>
  </si>
  <si>
    <t>не менее 12 месяцев</t>
  </si>
  <si>
    <t>не менее 25 лет</t>
  </si>
  <si>
    <t>Мухамадеев Алексей Викторович тел. /347/ 221-55-87, 8-917-342-21-83 эл.почта: muhamadeevav@mail.ru</t>
  </si>
  <si>
    <t>ЛОТ 8048</t>
  </si>
  <si>
    <t xml:space="preserve"> г. Уфа, ул. Каспийская, д.14; Мухаметшина З.Р. 89018173671</t>
  </si>
  <si>
    <t>Отдел эксплуатации сетей (ОЭС)</t>
  </si>
  <si>
    <t xml:space="preserve">Наименование товара поставщика1 </t>
  </si>
  <si>
    <t>Предельная сумма лота составляет: 48 915,59 руб. с НДС.</t>
  </si>
  <si>
    <t>Шиц Д.В. Тел. /347/ 221-55-97  эл. почта: d.shic@bashtel.ru</t>
  </si>
  <si>
    <t>Всепогодная виниловая защитная лента VT используется в качестве защитного покрова для мастичной ленты RST. 19мм х 10,8м</t>
  </si>
  <si>
    <t>ТРУБКА ТУТ 180/58-1500</t>
  </si>
  <si>
    <t>ТРУБКА ТУТ19/5-1500</t>
  </si>
  <si>
    <t>ТРУБКА ТУТ 33/8-1500</t>
  </si>
  <si>
    <t xml:space="preserve">2 кв. до 15 июня 2015; 3 кв. до 10 июля 2015; </t>
  </si>
  <si>
    <t>Трубка термоусаживаемая среднестенная MWTM 12/3-1000/s.  Диаметр, после и до усадки : 3мм.-12мм Термоусаживаемая трубка изготовлена из высококачественного перекрестно-связанного полиолефина и предназначена для использования в отрасли связи. Трубка иммеет термоплавкое клеящее покрытие, обеспечивающее герметизацию и защиту от механических повреждений</t>
  </si>
  <si>
    <t xml:space="preserve"> Предельная цена за единицу измерения без НДС, включая стоимость тары и доставку, рубли РФ</t>
  </si>
  <si>
    <t xml:space="preserve">Поставка  муфт  медного кабеля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</si>
</sst>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NumberFormat="1" applyBorder="1" applyAlignment="1">
      <alignment horizontal="left" vertical="top"/>
    </xf>
    <xf numFmtId="0" fontId="0" fillId="0" borderId="4" xfId="0" applyNumberFormat="1" applyBorder="1"/>
    <xf numFmtId="0" fontId="0" fillId="0" borderId="0" xfId="0" applyNumberFormat="1" applyBorder="1"/>
    <xf numFmtId="0" fontId="0" fillId="0" borderId="0" xfId="0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Border="1" applyAlignment="1">
      <alignment horizontal="left" wrapText="1"/>
    </xf>
    <xf numFmtId="0" fontId="0" fillId="0" borderId="0" xfId="0" applyAlignment="1">
      <alignment horizontal="right" wrapText="1"/>
    </xf>
    <xf numFmtId="0" fontId="0" fillId="0" borderId="6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0" fillId="0" borderId="10" xfId="0" applyBorder="1" applyAlignment="1">
      <alignment vertical="top" wrapText="1"/>
    </xf>
    <xf numFmtId="0" fontId="0" fillId="0" borderId="11" xfId="0" applyBorder="1" applyAlignment="1">
      <alignment vertical="top" wrapText="1"/>
    </xf>
    <xf numFmtId="0" fontId="0" fillId="0" borderId="1" xfId="0" applyNumberFormat="1" applyFill="1" applyBorder="1" applyAlignment="1">
      <alignment horizontal="center" vertical="top"/>
    </xf>
    <xf numFmtId="0" fontId="0" fillId="0" borderId="1" xfId="0" applyFont="1" applyBorder="1" applyAlignment="1"/>
    <xf numFmtId="0" fontId="0" fillId="0" borderId="1" xfId="0" applyNumberFormat="1" applyFill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1" xfId="0" applyBorder="1" applyAlignment="1"/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C39"/>
  <sheetViews>
    <sheetView tabSelected="1" view="pageBreakPreview" topLeftCell="A7" zoomScale="60" zoomScaleNormal="70" workbookViewId="0">
      <selection activeCell="A40" sqref="A40:XFD40"/>
    </sheetView>
  </sheetViews>
  <sheetFormatPr defaultRowHeight="15"/>
  <cols>
    <col min="1" max="1" width="0.85546875" customWidth="1"/>
    <col min="2" max="2" width="10" customWidth="1"/>
    <col min="3" max="3" width="8.42578125" style="7" customWidth="1"/>
    <col min="4" max="4" width="26.42578125" customWidth="1"/>
    <col min="5" max="5" width="26.42578125" style="7" customWidth="1"/>
    <col min="6" max="6" width="52.85546875" style="31" customWidth="1"/>
    <col min="10" max="10" width="9.140625" style="28"/>
    <col min="11" max="11" width="19.5703125" style="28" customWidth="1"/>
    <col min="12" max="12" width="16" style="28" customWidth="1"/>
    <col min="13" max="13" width="18.28515625" style="28" customWidth="1"/>
    <col min="14" max="14" width="26.5703125" style="31" customWidth="1"/>
    <col min="15" max="15" width="3.28515625" customWidth="1"/>
    <col min="19" max="19" width="14.28515625" customWidth="1"/>
    <col min="25" max="28" width="9.140625" style="7"/>
  </cols>
  <sheetData>
    <row r="1" spans="1:29">
      <c r="N1" s="34" t="s">
        <v>70</v>
      </c>
    </row>
    <row r="2" spans="1:29">
      <c r="B2" s="48" t="s">
        <v>9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</row>
    <row r="3" spans="1:29">
      <c r="B3" t="s">
        <v>78</v>
      </c>
      <c r="C3" s="7" t="s">
        <v>91</v>
      </c>
      <c r="D3" s="17"/>
      <c r="E3" s="17"/>
      <c r="F3" s="32"/>
      <c r="G3" s="16" t="s">
        <v>80</v>
      </c>
      <c r="N3" s="34"/>
      <c r="O3" s="3"/>
    </row>
    <row r="4" spans="1:29" s="8" customFormat="1" ht="15" customHeight="1">
      <c r="B4" s="49" t="s">
        <v>0</v>
      </c>
      <c r="C4" s="51" t="s">
        <v>24</v>
      </c>
      <c r="D4" s="49" t="s">
        <v>14</v>
      </c>
      <c r="E4" s="51" t="s">
        <v>81</v>
      </c>
      <c r="F4" s="49" t="s">
        <v>1</v>
      </c>
      <c r="G4" s="49" t="s">
        <v>13</v>
      </c>
      <c r="H4" s="57" t="s">
        <v>15</v>
      </c>
      <c r="I4" s="58"/>
      <c r="J4" s="41"/>
      <c r="K4" s="55" t="s">
        <v>90</v>
      </c>
      <c r="L4" s="53" t="s">
        <v>19</v>
      </c>
      <c r="M4" s="50" t="s">
        <v>21</v>
      </c>
      <c r="N4" s="49" t="s">
        <v>2</v>
      </c>
      <c r="O4" s="9"/>
    </row>
    <row r="5" spans="1:29" s="10" customFormat="1" ht="64.5" customHeight="1">
      <c r="B5" s="49"/>
      <c r="C5" s="52"/>
      <c r="D5" s="49"/>
      <c r="E5" s="52"/>
      <c r="F5" s="49"/>
      <c r="G5" s="49"/>
      <c r="H5" s="6" t="s">
        <v>16</v>
      </c>
      <c r="I5" s="6" t="s">
        <v>17</v>
      </c>
      <c r="J5" s="6" t="s">
        <v>18</v>
      </c>
      <c r="K5" s="56"/>
      <c r="L5" s="54"/>
      <c r="M5" s="50"/>
      <c r="N5" s="49"/>
    </row>
    <row r="6" spans="1:29" s="8" customFormat="1">
      <c r="B6" s="11">
        <v>1</v>
      </c>
      <c r="C6" s="18">
        <v>2</v>
      </c>
      <c r="D6" s="23">
        <v>3</v>
      </c>
      <c r="E6" s="23">
        <v>4</v>
      </c>
      <c r="F6" s="23">
        <v>5</v>
      </c>
      <c r="G6" s="23">
        <v>6</v>
      </c>
      <c r="H6" s="23">
        <v>7</v>
      </c>
      <c r="I6" s="23">
        <v>8</v>
      </c>
      <c r="J6" s="23">
        <v>9</v>
      </c>
      <c r="K6" s="23">
        <v>10</v>
      </c>
      <c r="L6" s="23">
        <v>11</v>
      </c>
      <c r="M6" s="23">
        <v>12</v>
      </c>
      <c r="N6" s="23">
        <v>13</v>
      </c>
    </row>
    <row r="7" spans="1:29" ht="62.25" customHeight="1">
      <c r="A7" s="7"/>
      <c r="B7" s="5">
        <f t="shared" ref="B7:B19" si="0">ROW()-6</f>
        <v>1</v>
      </c>
      <c r="C7" s="5" t="s">
        <v>36</v>
      </c>
      <c r="D7" s="1" t="s">
        <v>37</v>
      </c>
      <c r="E7" s="1"/>
      <c r="F7" s="1" t="s">
        <v>38</v>
      </c>
      <c r="G7" s="4" t="s">
        <v>39</v>
      </c>
      <c r="H7" s="25">
        <v>10</v>
      </c>
      <c r="I7" s="25">
        <v>0</v>
      </c>
      <c r="J7" s="40">
        <v>10</v>
      </c>
      <c r="K7" s="42">
        <v>59.33</v>
      </c>
      <c r="L7" s="43">
        <f>K7*J7</f>
        <v>593.29999999999995</v>
      </c>
      <c r="M7" s="43">
        <f>L7*1.18</f>
        <v>700.09399999999994</v>
      </c>
      <c r="N7" s="1" t="s">
        <v>79</v>
      </c>
      <c r="O7" s="7"/>
      <c r="P7" s="7"/>
      <c r="Q7" s="7"/>
      <c r="R7" s="7"/>
      <c r="S7" s="7"/>
      <c r="T7" s="7"/>
      <c r="U7" s="7"/>
      <c r="V7" s="7"/>
      <c r="W7" s="7"/>
      <c r="X7" s="7"/>
      <c r="AC7" s="7"/>
    </row>
    <row r="8" spans="1:29" ht="45">
      <c r="A8" s="7"/>
      <c r="B8" s="5">
        <f t="shared" si="0"/>
        <v>2</v>
      </c>
      <c r="C8" s="5" t="s">
        <v>40</v>
      </c>
      <c r="D8" s="1" t="s">
        <v>41</v>
      </c>
      <c r="E8" s="1"/>
      <c r="F8" s="1" t="s">
        <v>38</v>
      </c>
      <c r="G8" s="4" t="s">
        <v>39</v>
      </c>
      <c r="H8" s="25">
        <v>5</v>
      </c>
      <c r="I8" s="25">
        <v>0</v>
      </c>
      <c r="J8" s="40">
        <v>5</v>
      </c>
      <c r="K8" s="42">
        <v>59.33</v>
      </c>
      <c r="L8" s="43">
        <f t="shared" ref="L8:L19" si="1">K8*J8</f>
        <v>296.64999999999998</v>
      </c>
      <c r="M8" s="43">
        <f t="shared" ref="M8:M19" si="2">L8*1.18</f>
        <v>350.04699999999997</v>
      </c>
      <c r="N8" s="1" t="s">
        <v>79</v>
      </c>
      <c r="O8" s="7"/>
      <c r="P8" s="7"/>
      <c r="Q8" s="7"/>
      <c r="R8" s="7"/>
      <c r="S8" s="7"/>
      <c r="T8" s="7"/>
      <c r="U8" s="7"/>
      <c r="V8" s="7"/>
      <c r="W8" s="7"/>
      <c r="X8" s="7"/>
      <c r="AC8" s="7"/>
    </row>
    <row r="9" spans="1:29" s="7" customFormat="1" ht="45">
      <c r="B9" s="5">
        <f t="shared" si="0"/>
        <v>3</v>
      </c>
      <c r="C9" s="5" t="s">
        <v>42</v>
      </c>
      <c r="D9" s="1" t="s">
        <v>43</v>
      </c>
      <c r="E9" s="1"/>
      <c r="F9" s="1" t="s">
        <v>38</v>
      </c>
      <c r="G9" s="4" t="s">
        <v>39</v>
      </c>
      <c r="H9" s="25">
        <v>10</v>
      </c>
      <c r="I9" s="25">
        <v>10</v>
      </c>
      <c r="J9" s="40">
        <v>20</v>
      </c>
      <c r="K9" s="42">
        <v>59.33</v>
      </c>
      <c r="L9" s="43">
        <f t="shared" si="1"/>
        <v>1186.5999999999999</v>
      </c>
      <c r="M9" s="43">
        <f t="shared" si="2"/>
        <v>1400.1879999999999</v>
      </c>
      <c r="N9" s="1" t="s">
        <v>79</v>
      </c>
    </row>
    <row r="10" spans="1:29" s="7" customFormat="1" ht="63" customHeight="1">
      <c r="B10" s="5">
        <f t="shared" si="0"/>
        <v>4</v>
      </c>
      <c r="C10" s="5" t="s">
        <v>44</v>
      </c>
      <c r="D10" s="1" t="s">
        <v>45</v>
      </c>
      <c r="E10" s="1"/>
      <c r="F10" s="1" t="s">
        <v>46</v>
      </c>
      <c r="G10" s="4" t="s">
        <v>39</v>
      </c>
      <c r="H10" s="25">
        <v>7</v>
      </c>
      <c r="I10" s="25">
        <v>0</v>
      </c>
      <c r="J10" s="40">
        <v>7</v>
      </c>
      <c r="K10" s="42">
        <v>389.83</v>
      </c>
      <c r="L10" s="43">
        <f t="shared" si="1"/>
        <v>2728.81</v>
      </c>
      <c r="M10" s="43">
        <f t="shared" si="2"/>
        <v>3219.9957999999997</v>
      </c>
      <c r="N10" s="1" t="s">
        <v>79</v>
      </c>
    </row>
    <row r="11" spans="1:29" ht="45">
      <c r="A11" s="7"/>
      <c r="B11" s="5">
        <f t="shared" si="0"/>
        <v>5</v>
      </c>
      <c r="C11" s="5" t="s">
        <v>47</v>
      </c>
      <c r="D11" s="1" t="s">
        <v>48</v>
      </c>
      <c r="E11" s="1"/>
      <c r="F11" s="1" t="s">
        <v>49</v>
      </c>
      <c r="G11" s="4" t="s">
        <v>39</v>
      </c>
      <c r="H11" s="25">
        <v>4</v>
      </c>
      <c r="I11" s="25">
        <v>0</v>
      </c>
      <c r="J11" s="40">
        <v>4</v>
      </c>
      <c r="K11" s="42">
        <v>372.88</v>
      </c>
      <c r="L11" s="43">
        <f t="shared" si="1"/>
        <v>1491.52</v>
      </c>
      <c r="M11" s="43">
        <f t="shared" si="2"/>
        <v>1759.9935999999998</v>
      </c>
      <c r="N11" s="1" t="s">
        <v>79</v>
      </c>
      <c r="O11" s="7"/>
      <c r="P11" s="7"/>
      <c r="Q11" s="7"/>
      <c r="R11" s="7"/>
      <c r="S11" s="7"/>
      <c r="T11" s="7"/>
      <c r="U11" s="7"/>
      <c r="V11" s="7"/>
      <c r="W11" s="7"/>
      <c r="X11" s="7"/>
      <c r="AC11" s="7"/>
    </row>
    <row r="12" spans="1:29" ht="45">
      <c r="A12" s="7"/>
      <c r="B12" s="5">
        <f t="shared" si="0"/>
        <v>6</v>
      </c>
      <c r="C12" s="5" t="s">
        <v>50</v>
      </c>
      <c r="D12" s="1" t="s">
        <v>51</v>
      </c>
      <c r="E12" s="1"/>
      <c r="F12" s="1" t="s">
        <v>84</v>
      </c>
      <c r="G12" s="4" t="s">
        <v>39</v>
      </c>
      <c r="H12" s="25">
        <v>16</v>
      </c>
      <c r="I12" s="25">
        <v>0</v>
      </c>
      <c r="J12" s="40">
        <v>16</v>
      </c>
      <c r="K12" s="42">
        <v>74.58</v>
      </c>
      <c r="L12" s="43">
        <f t="shared" si="1"/>
        <v>1193.28</v>
      </c>
      <c r="M12" s="43">
        <f t="shared" si="2"/>
        <v>1408.0703999999998</v>
      </c>
      <c r="N12" s="1" t="s">
        <v>79</v>
      </c>
      <c r="O12" s="7"/>
      <c r="P12" s="7"/>
      <c r="Q12" s="7"/>
      <c r="R12" s="7"/>
      <c r="S12" s="7"/>
      <c r="T12" s="7"/>
      <c r="U12" s="7"/>
      <c r="V12" s="7"/>
      <c r="W12" s="7"/>
      <c r="X12" s="7"/>
      <c r="AC12" s="7"/>
    </row>
    <row r="13" spans="1:29" ht="45">
      <c r="A13" s="7"/>
      <c r="B13" s="5">
        <f t="shared" si="0"/>
        <v>7</v>
      </c>
      <c r="C13" s="5" t="s">
        <v>52</v>
      </c>
      <c r="D13" s="1" t="s">
        <v>53</v>
      </c>
      <c r="E13" s="1"/>
      <c r="F13" s="1" t="s">
        <v>54</v>
      </c>
      <c r="G13" s="4" t="s">
        <v>39</v>
      </c>
      <c r="H13" s="25">
        <v>2</v>
      </c>
      <c r="I13" s="25">
        <v>0</v>
      </c>
      <c r="J13" s="40">
        <v>2</v>
      </c>
      <c r="K13" s="42">
        <v>372.88</v>
      </c>
      <c r="L13" s="43">
        <f t="shared" si="1"/>
        <v>745.76</v>
      </c>
      <c r="M13" s="43">
        <f t="shared" si="2"/>
        <v>879.99679999999989</v>
      </c>
      <c r="N13" s="1" t="s">
        <v>79</v>
      </c>
      <c r="O13" s="7"/>
      <c r="P13" s="7"/>
      <c r="Q13" s="7"/>
      <c r="R13" s="7"/>
      <c r="S13" s="7"/>
      <c r="T13" s="7"/>
      <c r="U13" s="7"/>
      <c r="V13" s="7"/>
      <c r="W13" s="7"/>
      <c r="X13" s="7"/>
      <c r="AC13" s="7"/>
    </row>
    <row r="14" spans="1:29" ht="45">
      <c r="A14" s="7"/>
      <c r="B14" s="5">
        <f t="shared" si="0"/>
        <v>8</v>
      </c>
      <c r="C14" s="5" t="s">
        <v>55</v>
      </c>
      <c r="D14" s="1" t="s">
        <v>56</v>
      </c>
      <c r="E14" s="1"/>
      <c r="F14" s="1" t="s">
        <v>57</v>
      </c>
      <c r="G14" s="4" t="s">
        <v>39</v>
      </c>
      <c r="H14" s="25">
        <v>15</v>
      </c>
      <c r="I14" s="25">
        <v>0</v>
      </c>
      <c r="J14" s="40">
        <v>15</v>
      </c>
      <c r="K14" s="42">
        <v>652.54999999999995</v>
      </c>
      <c r="L14" s="43">
        <f t="shared" si="1"/>
        <v>9788.25</v>
      </c>
      <c r="M14" s="43">
        <f t="shared" si="2"/>
        <v>11550.135</v>
      </c>
      <c r="N14" s="1" t="s">
        <v>79</v>
      </c>
      <c r="O14" s="7"/>
      <c r="P14" s="7"/>
      <c r="Q14" s="7"/>
      <c r="R14" s="7"/>
      <c r="S14" s="7"/>
      <c r="T14" s="7"/>
      <c r="U14" s="7"/>
      <c r="V14" s="7"/>
      <c r="W14" s="7"/>
      <c r="X14" s="7"/>
      <c r="AC14" s="7"/>
    </row>
    <row r="15" spans="1:29" ht="240">
      <c r="A15" s="7"/>
      <c r="B15" s="5">
        <f t="shared" si="0"/>
        <v>9</v>
      </c>
      <c r="C15" s="5" t="s">
        <v>58</v>
      </c>
      <c r="D15" s="1" t="s">
        <v>85</v>
      </c>
      <c r="E15" s="1"/>
      <c r="F15" s="1" t="s">
        <v>67</v>
      </c>
      <c r="G15" s="4" t="s">
        <v>59</v>
      </c>
      <c r="H15" s="25">
        <v>8</v>
      </c>
      <c r="I15" s="25">
        <v>0</v>
      </c>
      <c r="J15" s="40">
        <v>8</v>
      </c>
      <c r="K15" s="42">
        <v>1133.1500000000001</v>
      </c>
      <c r="L15" s="43">
        <f t="shared" si="1"/>
        <v>9065.2000000000007</v>
      </c>
      <c r="M15" s="43">
        <f t="shared" si="2"/>
        <v>10696.936</v>
      </c>
      <c r="N15" s="1" t="s">
        <v>79</v>
      </c>
      <c r="O15" s="7"/>
      <c r="P15" s="7"/>
      <c r="Q15" s="7"/>
      <c r="R15" s="7"/>
      <c r="S15" s="7"/>
      <c r="T15" s="7"/>
      <c r="U15" s="7"/>
      <c r="V15" s="7"/>
      <c r="W15" s="7"/>
      <c r="X15" s="7"/>
      <c r="AC15" s="7"/>
    </row>
    <row r="16" spans="1:29" s="7" customFormat="1" ht="240">
      <c r="B16" s="5">
        <f t="shared" si="0"/>
        <v>10</v>
      </c>
      <c r="C16" s="5" t="s">
        <v>60</v>
      </c>
      <c r="D16" s="1" t="s">
        <v>86</v>
      </c>
      <c r="E16" s="1"/>
      <c r="F16" s="1" t="s">
        <v>68</v>
      </c>
      <c r="G16" s="4" t="s">
        <v>59</v>
      </c>
      <c r="H16" s="25">
        <v>26</v>
      </c>
      <c r="I16" s="25">
        <v>20</v>
      </c>
      <c r="J16" s="40">
        <v>46</v>
      </c>
      <c r="K16" s="42">
        <v>232.46</v>
      </c>
      <c r="L16" s="43">
        <f t="shared" si="1"/>
        <v>10693.16</v>
      </c>
      <c r="M16" s="43">
        <f t="shared" si="2"/>
        <v>12617.9288</v>
      </c>
      <c r="N16" s="1" t="s">
        <v>79</v>
      </c>
    </row>
    <row r="17" spans="1:29" s="7" customFormat="1" ht="300">
      <c r="B17" s="5">
        <f t="shared" si="0"/>
        <v>11</v>
      </c>
      <c r="C17" s="5" t="s">
        <v>61</v>
      </c>
      <c r="D17" s="1" t="s">
        <v>87</v>
      </c>
      <c r="E17" s="1"/>
      <c r="F17" s="1" t="s">
        <v>69</v>
      </c>
      <c r="G17" s="4" t="s">
        <v>59</v>
      </c>
      <c r="H17" s="25">
        <v>10</v>
      </c>
      <c r="I17" s="25">
        <v>0</v>
      </c>
      <c r="J17" s="40">
        <v>10</v>
      </c>
      <c r="K17" s="42">
        <v>230.51</v>
      </c>
      <c r="L17" s="43">
        <f t="shared" si="1"/>
        <v>2305.1</v>
      </c>
      <c r="M17" s="43">
        <f t="shared" si="2"/>
        <v>2720.0179999999996</v>
      </c>
      <c r="N17" s="1" t="s">
        <v>79</v>
      </c>
    </row>
    <row r="18" spans="1:29" ht="120">
      <c r="A18" s="7"/>
      <c r="B18" s="5">
        <f t="shared" si="0"/>
        <v>12</v>
      </c>
      <c r="C18" s="5" t="s">
        <v>62</v>
      </c>
      <c r="D18" s="1" t="s">
        <v>63</v>
      </c>
      <c r="E18" s="1"/>
      <c r="F18" s="1" t="s">
        <v>89</v>
      </c>
      <c r="G18" s="4" t="s">
        <v>39</v>
      </c>
      <c r="H18" s="25">
        <v>2</v>
      </c>
      <c r="I18" s="25">
        <v>0</v>
      </c>
      <c r="J18" s="40">
        <v>2</v>
      </c>
      <c r="K18" s="42">
        <v>89.83</v>
      </c>
      <c r="L18" s="43">
        <f t="shared" si="1"/>
        <v>179.66</v>
      </c>
      <c r="M18" s="43">
        <f t="shared" si="2"/>
        <v>211.99879999999999</v>
      </c>
      <c r="N18" s="1" t="s">
        <v>79</v>
      </c>
      <c r="O18" s="7"/>
      <c r="P18" s="7"/>
      <c r="Q18" s="7"/>
      <c r="R18" s="7"/>
      <c r="S18" s="7"/>
      <c r="T18" s="7"/>
      <c r="U18" s="7"/>
      <c r="V18" s="7"/>
      <c r="W18" s="7"/>
      <c r="X18" s="7"/>
      <c r="AC18" s="7"/>
    </row>
    <row r="19" spans="1:29" ht="45">
      <c r="A19" s="7"/>
      <c r="B19" s="5">
        <f t="shared" si="0"/>
        <v>13</v>
      </c>
      <c r="C19" s="5" t="s">
        <v>64</v>
      </c>
      <c r="D19" s="1" t="s">
        <v>65</v>
      </c>
      <c r="E19" s="1"/>
      <c r="F19" s="1" t="s">
        <v>66</v>
      </c>
      <c r="G19" s="4" t="s">
        <v>39</v>
      </c>
      <c r="H19" s="25">
        <v>20</v>
      </c>
      <c r="I19" s="25">
        <v>0</v>
      </c>
      <c r="J19" s="40">
        <v>20</v>
      </c>
      <c r="K19" s="42">
        <v>59.33</v>
      </c>
      <c r="L19" s="43">
        <f t="shared" si="1"/>
        <v>1186.5999999999999</v>
      </c>
      <c r="M19" s="43">
        <f t="shared" si="2"/>
        <v>1400.1879999999999</v>
      </c>
      <c r="N19" s="1" t="s">
        <v>79</v>
      </c>
      <c r="O19" s="7"/>
      <c r="P19" s="7"/>
      <c r="Q19" s="7"/>
      <c r="R19" s="7"/>
      <c r="S19" s="7"/>
      <c r="T19" s="7"/>
      <c r="U19" s="7"/>
      <c r="V19" s="7"/>
      <c r="W19" s="7"/>
      <c r="X19" s="7"/>
      <c r="AC19" s="7"/>
    </row>
    <row r="20" spans="1:29" s="7" customFormat="1">
      <c r="B20" s="13"/>
      <c r="C20" s="15"/>
      <c r="D20" s="14"/>
      <c r="E20" s="14"/>
      <c r="F20" s="14"/>
      <c r="G20" s="15"/>
      <c r="H20" s="26"/>
      <c r="I20" s="26"/>
      <c r="J20" s="29"/>
      <c r="K20" s="29"/>
      <c r="L20" s="44">
        <f>SUM($L$7:$L$19)</f>
        <v>41453.89</v>
      </c>
      <c r="M20" s="45">
        <f>L20*1.18</f>
        <v>48915.590199999999</v>
      </c>
      <c r="N20" s="38"/>
    </row>
    <row r="21" spans="1:29">
      <c r="A21" s="7"/>
      <c r="B21" s="12"/>
      <c r="C21" s="12"/>
      <c r="D21" s="2"/>
      <c r="E21" s="2"/>
      <c r="F21" s="2"/>
      <c r="G21" s="12"/>
      <c r="H21" s="27"/>
      <c r="I21" s="27"/>
      <c r="J21" s="30"/>
      <c r="K21" s="30"/>
      <c r="L21" s="30" t="s">
        <v>20</v>
      </c>
      <c r="M21" s="46">
        <f>M20-L20</f>
        <v>7461.7001999999993</v>
      </c>
      <c r="N21" s="39"/>
      <c r="O21" s="12"/>
      <c r="P21" s="12"/>
      <c r="Q21" s="7"/>
      <c r="R21" s="7"/>
      <c r="S21" s="7"/>
      <c r="T21" s="7"/>
      <c r="U21" s="7"/>
      <c r="V21" s="7"/>
      <c r="W21" s="7"/>
      <c r="X21" s="7"/>
      <c r="AC21" s="7"/>
    </row>
    <row r="22" spans="1:29" s="7" customFormat="1">
      <c r="B22" s="66" t="s">
        <v>82</v>
      </c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12"/>
      <c r="P22" s="12"/>
    </row>
    <row r="23" spans="1:29">
      <c r="B23" s="66" t="s">
        <v>3</v>
      </c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12"/>
      <c r="P23" s="12"/>
    </row>
    <row r="24" spans="1:29" s="7" customFormat="1">
      <c r="B24" s="59" t="s">
        <v>4</v>
      </c>
      <c r="C24" s="59"/>
      <c r="D24" s="59"/>
      <c r="E24" s="35" t="s">
        <v>88</v>
      </c>
      <c r="F24" s="36"/>
      <c r="G24" s="36"/>
      <c r="H24" s="36"/>
      <c r="I24" s="36"/>
      <c r="J24" s="24"/>
      <c r="K24" s="24"/>
      <c r="L24" s="24"/>
      <c r="M24" s="37"/>
      <c r="N24" s="47"/>
      <c r="O24" s="12"/>
    </row>
    <row r="25" spans="1:29" s="7" customFormat="1" ht="32.1" customHeight="1">
      <c r="B25" s="59" t="s">
        <v>5</v>
      </c>
      <c r="C25" s="59"/>
      <c r="D25" s="59"/>
      <c r="E25" s="60" t="s">
        <v>71</v>
      </c>
      <c r="F25" s="61"/>
      <c r="G25" s="61"/>
      <c r="H25" s="61"/>
      <c r="I25" s="61"/>
      <c r="J25" s="61"/>
      <c r="K25" s="61"/>
      <c r="L25" s="61"/>
      <c r="M25" s="62"/>
      <c r="N25" s="1"/>
      <c r="O25" s="2"/>
      <c r="P25" s="2"/>
      <c r="Q25" s="2"/>
      <c r="R25" s="2"/>
      <c r="S25" s="2"/>
      <c r="T25" s="2"/>
    </row>
    <row r="26" spans="1:29" s="7" customFormat="1" ht="15" customHeight="1">
      <c r="B26" s="59" t="s">
        <v>6</v>
      </c>
      <c r="C26" s="59"/>
      <c r="D26" s="59"/>
      <c r="E26" s="35" t="s">
        <v>72</v>
      </c>
      <c r="F26" s="36"/>
      <c r="G26" s="36"/>
      <c r="H26" s="36"/>
      <c r="I26" s="36"/>
      <c r="J26" s="24"/>
      <c r="K26" s="24"/>
      <c r="L26" s="24"/>
      <c r="M26" s="37"/>
      <c r="N26" s="47"/>
      <c r="O26" s="12"/>
    </row>
    <row r="27" spans="1:29" s="7" customFormat="1" ht="15" customHeight="1">
      <c r="B27" s="59"/>
      <c r="C27" s="59"/>
      <c r="D27" s="59"/>
      <c r="E27" s="35" t="s">
        <v>73</v>
      </c>
      <c r="F27" s="36"/>
      <c r="G27" s="36"/>
      <c r="H27" s="36"/>
      <c r="I27" s="36"/>
      <c r="J27" s="24"/>
      <c r="K27" s="24"/>
      <c r="L27" s="24"/>
      <c r="M27" s="37"/>
      <c r="N27" s="47"/>
      <c r="O27" s="12"/>
    </row>
    <row r="28" spans="1:29" s="7" customFormat="1" ht="15" customHeight="1">
      <c r="B28" s="59"/>
      <c r="C28" s="59"/>
      <c r="D28" s="59"/>
      <c r="E28" s="35" t="s">
        <v>74</v>
      </c>
      <c r="F28" s="36"/>
      <c r="G28" s="36"/>
      <c r="H28" s="36"/>
      <c r="I28" s="36"/>
      <c r="J28" s="24"/>
      <c r="K28" s="24"/>
      <c r="L28" s="24"/>
      <c r="M28" s="37"/>
      <c r="N28" s="47"/>
      <c r="O28" s="12"/>
    </row>
    <row r="29" spans="1:29" s="7" customFormat="1">
      <c r="B29" s="63" t="s">
        <v>22</v>
      </c>
      <c r="C29" s="64"/>
      <c r="D29" s="65"/>
      <c r="E29" s="35" t="s">
        <v>75</v>
      </c>
      <c r="F29" s="36"/>
      <c r="G29" s="36"/>
      <c r="H29" s="36"/>
      <c r="I29" s="36"/>
      <c r="J29" s="24"/>
      <c r="K29" s="24"/>
      <c r="L29" s="24"/>
      <c r="M29" s="37"/>
      <c r="N29" s="47"/>
      <c r="O29" s="12"/>
    </row>
    <row r="30" spans="1:29" s="7" customFormat="1">
      <c r="B30" s="63" t="s">
        <v>23</v>
      </c>
      <c r="C30" s="64"/>
      <c r="D30" s="65"/>
      <c r="E30" s="35" t="s">
        <v>76</v>
      </c>
      <c r="F30" s="36"/>
      <c r="G30" s="36"/>
      <c r="H30" s="36"/>
      <c r="I30" s="36"/>
      <c r="J30" s="24"/>
      <c r="K30" s="24"/>
      <c r="L30" s="24"/>
      <c r="M30" s="37"/>
      <c r="N30" s="47"/>
      <c r="O30" s="12"/>
    </row>
    <row r="31" spans="1:29" s="7" customFormat="1">
      <c r="B31" s="59" t="s">
        <v>7</v>
      </c>
      <c r="C31" s="59"/>
      <c r="D31" s="59"/>
      <c r="E31" s="35" t="s">
        <v>83</v>
      </c>
      <c r="F31" s="36"/>
      <c r="G31" s="36"/>
      <c r="H31" s="36"/>
      <c r="I31" s="36"/>
      <c r="J31" s="24"/>
      <c r="K31" s="24"/>
      <c r="L31" s="24"/>
      <c r="M31" s="37"/>
      <c r="N31" s="47"/>
      <c r="O31" s="12"/>
    </row>
    <row r="32" spans="1:29" s="7" customFormat="1">
      <c r="B32" s="59" t="s">
        <v>8</v>
      </c>
      <c r="C32" s="59"/>
      <c r="D32" s="59"/>
      <c r="E32" s="35" t="s">
        <v>77</v>
      </c>
      <c r="F32" s="36"/>
      <c r="G32" s="36"/>
      <c r="H32" s="36"/>
      <c r="I32" s="36"/>
      <c r="J32" s="24"/>
      <c r="K32" s="24"/>
      <c r="L32" s="24"/>
      <c r="M32" s="37"/>
      <c r="N32" s="47"/>
      <c r="O32" s="12"/>
    </row>
    <row r="33" spans="1:29">
      <c r="A33" s="7"/>
      <c r="B33" s="19"/>
      <c r="C33" s="19"/>
      <c r="D33" s="19"/>
      <c r="E33" s="19"/>
      <c r="F33" s="33"/>
      <c r="G33" s="20"/>
      <c r="H33" s="20"/>
      <c r="I33" s="20"/>
      <c r="J33" s="19"/>
      <c r="K33" s="19"/>
      <c r="L33" s="19"/>
      <c r="M33" s="19"/>
      <c r="N33" s="33"/>
      <c r="O33" s="12"/>
      <c r="P33" s="12"/>
    </row>
    <row r="34" spans="1:29">
      <c r="B34" s="7"/>
      <c r="O34" s="12"/>
      <c r="P34" s="12"/>
      <c r="Q34" s="7"/>
      <c r="R34" s="7"/>
      <c r="S34" s="7"/>
      <c r="T34" s="7"/>
      <c r="U34" s="7"/>
      <c r="V34" s="7"/>
      <c r="W34" s="7"/>
      <c r="X34" s="7"/>
      <c r="AC34" s="7"/>
    </row>
    <row r="35" spans="1:29">
      <c r="A35" s="7"/>
      <c r="B35" s="7"/>
      <c r="D35" s="7"/>
      <c r="G35" s="7"/>
      <c r="H35" s="7"/>
      <c r="I35" s="7"/>
      <c r="O35" s="7"/>
    </row>
    <row r="36" spans="1:29">
      <c r="B36" t="s">
        <v>10</v>
      </c>
    </row>
    <row r="37" spans="1:29">
      <c r="D37" s="3" t="str">
        <f>Query2_USERN</f>
        <v>Шушпанникова Елена Викторовна</v>
      </c>
      <c r="E37" s="3"/>
    </row>
    <row r="38" spans="1:29">
      <c r="B38" t="s">
        <v>11</v>
      </c>
      <c r="D38" s="3" t="str">
        <f>Query2_USERT</f>
        <v>(347)221-57-56</v>
      </c>
      <c r="E38" s="3"/>
    </row>
    <row r="39" spans="1:29">
      <c r="B39" t="s">
        <v>12</v>
      </c>
      <c r="D39" s="3" t="str">
        <f>Query2_USERE</f>
        <v/>
      </c>
      <c r="E39" s="3"/>
    </row>
  </sheetData>
  <mergeCells count="24">
    <mergeCell ref="B24:D24"/>
    <mergeCell ref="B23:N23"/>
    <mergeCell ref="E4:E5"/>
    <mergeCell ref="B27:D27"/>
    <mergeCell ref="B31:D31"/>
    <mergeCell ref="B22:N22"/>
    <mergeCell ref="B32:D32"/>
    <mergeCell ref="B26:D26"/>
    <mergeCell ref="B28:D28"/>
    <mergeCell ref="E25:M25"/>
    <mergeCell ref="B30:D30"/>
    <mergeCell ref="B25:D25"/>
    <mergeCell ref="B29:D29"/>
    <mergeCell ref="B2:N2"/>
    <mergeCell ref="B4:B5"/>
    <mergeCell ref="D4:D5"/>
    <mergeCell ref="M4:M5"/>
    <mergeCell ref="N4:N5"/>
    <mergeCell ref="F4:F5"/>
    <mergeCell ref="G4:G5"/>
    <mergeCell ref="C4:C5"/>
    <mergeCell ref="L4:L5"/>
    <mergeCell ref="K4:K5"/>
    <mergeCell ref="H4:I4"/>
  </mergeCells>
  <printOptions horizontalCentered="1"/>
  <pageMargins left="0.39370078740157483" right="0.39370078740157483" top="0.39370078740157483" bottom="0.39370078740157483" header="0.31496062992125984" footer="0.31496062992125984"/>
  <pageSetup paperSize="9" scale="53" orientation="landscape" r:id="rId1"/>
  <headerFooter>
    <oddFooter>&amp;C&amp;P</oddFooter>
  </headerFooter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1" t="s">
        <v>25</v>
      </c>
      <c r="B5" t="e">
        <f>XLR_ERRNAME</f>
        <v>#NAME?</v>
      </c>
    </row>
    <row r="6" spans="1:19">
      <c r="A6" t="s">
        <v>26</v>
      </c>
      <c r="B6">
        <v>8048</v>
      </c>
      <c r="C6" s="22" t="s">
        <v>27</v>
      </c>
      <c r="D6">
        <v>4925</v>
      </c>
      <c r="E6" s="22" t="s">
        <v>28</v>
      </c>
      <c r="F6" s="22" t="s">
        <v>29</v>
      </c>
      <c r="G6" s="22" t="s">
        <v>30</v>
      </c>
      <c r="H6" s="22" t="s">
        <v>30</v>
      </c>
      <c r="I6" s="22" t="s">
        <v>30</v>
      </c>
      <c r="J6" s="22" t="s">
        <v>28</v>
      </c>
      <c r="K6" s="22" t="s">
        <v>31</v>
      </c>
      <c r="L6" s="22" t="s">
        <v>32</v>
      </c>
      <c r="M6" s="22" t="s">
        <v>33</v>
      </c>
      <c r="N6" s="22" t="s">
        <v>30</v>
      </c>
      <c r="O6">
        <v>5006</v>
      </c>
      <c r="P6" s="22" t="s">
        <v>34</v>
      </c>
      <c r="Q6">
        <v>0</v>
      </c>
      <c r="R6" s="22" t="s">
        <v>30</v>
      </c>
      <c r="S6" s="22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Фаррахова Эльвера Римовна</cp:lastModifiedBy>
  <cp:lastPrinted>2015-03-25T09:28:51Z</cp:lastPrinted>
  <dcterms:created xsi:type="dcterms:W3CDTF">2013-12-19T08:11:42Z</dcterms:created>
  <dcterms:modified xsi:type="dcterms:W3CDTF">2015-05-18T05:56:59Z</dcterms:modified>
</cp:coreProperties>
</file>